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autoCompressPictures="0"/>
  <mc:AlternateContent xmlns:mc="http://schemas.openxmlformats.org/markup-compatibility/2006">
    <mc:Choice Requires="x15">
      <x15ac:absPath xmlns:x15ac="http://schemas.microsoft.com/office/spreadsheetml/2010/11/ac" url="Z:\Commissions\1 Economie\1.8. Dossiers divers\2022 Projet Calculette\"/>
    </mc:Choice>
  </mc:AlternateContent>
  <xr:revisionPtr revIDLastSave="0" documentId="13_ncr:1_{ACB2CA4F-5116-4229-8774-E3608A333072}" xr6:coauthVersionLast="47" xr6:coauthVersionMax="47" xr10:uidLastSave="{00000000-0000-0000-0000-000000000000}"/>
  <bookViews>
    <workbookView xWindow="-110" yWindow="-110" windowWidth="19420" windowHeight="10420" tabRatio="500" activeTab="1" xr2:uid="{00000000-000D-0000-FFFF-FFFF00000000}"/>
  </bookViews>
  <sheets>
    <sheet name="Présentation" sheetId="4" r:id="rId1"/>
    <sheet name="Données et calculette "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3" i="3" l="1"/>
  <c r="I23" i="3"/>
  <c r="O13" i="3"/>
  <c r="O21" i="3" l="1"/>
  <c r="H11" i="3"/>
  <c r="D22" i="3"/>
  <c r="D14" i="3"/>
  <c r="D16" i="3" l="1"/>
  <c r="M21" i="3"/>
  <c r="H14" i="3"/>
  <c r="H12" i="3"/>
  <c r="D25" i="3"/>
  <c r="D11" i="3"/>
  <c r="H13" i="3" s="1"/>
  <c r="H15" i="3" l="1"/>
  <c r="H16" i="3" s="1"/>
  <c r="I16" i="3" s="1"/>
  <c r="D27" i="3"/>
  <c r="M24" i="3" s="1"/>
  <c r="D23" i="3"/>
  <c r="O17" i="3"/>
  <c r="M16" i="3" s="1"/>
  <c r="M25" i="3" l="1"/>
  <c r="O23" i="3"/>
  <c r="O22" i="3"/>
  <c r="M17" i="3"/>
  <c r="M27" i="3" l="1"/>
  <c r="O24" i="3"/>
  <c r="I21" i="3" s="1"/>
  <c r="O25" i="3" l="1"/>
  <c r="O27" i="3" s="1"/>
</calcChain>
</file>

<file path=xl/sharedStrings.xml><?xml version="1.0" encoding="utf-8"?>
<sst xmlns="http://schemas.openxmlformats.org/spreadsheetml/2006/main" count="111" uniqueCount="86">
  <si>
    <t>Excédent reporté</t>
  </si>
  <si>
    <t>Gestion courante</t>
  </si>
  <si>
    <t>Intérêts</t>
  </si>
  <si>
    <t>Amortissements</t>
  </si>
  <si>
    <t>Quote part de Sub </t>
  </si>
  <si>
    <t>Virement  investissement</t>
  </si>
  <si>
    <t>Total</t>
  </si>
  <si>
    <t>Déficit à combler n-1</t>
  </si>
  <si>
    <t>Affectation du résultat réserves n-1</t>
  </si>
  <si>
    <t>Quote part de Sub</t>
  </si>
  <si>
    <t>Autofinancement (vir.  expl.)</t>
  </si>
  <si>
    <t>Subventions</t>
  </si>
  <si>
    <t>Investissements</t>
  </si>
  <si>
    <t>Emprunts, avances</t>
  </si>
  <si>
    <t>Terrains et divers</t>
  </si>
  <si>
    <t>Personnel (gestion déléguée)</t>
  </si>
  <si>
    <t>Abonnés</t>
  </si>
  <si>
    <t>dont abonnés</t>
  </si>
  <si>
    <t>Linéaire (hors branchement)</t>
  </si>
  <si>
    <t>km</t>
  </si>
  <si>
    <t>Ventes d'eau (abonnés)</t>
  </si>
  <si>
    <t>€</t>
  </si>
  <si>
    <t>Facture 120m3</t>
  </si>
  <si>
    <t>Exploitant</t>
  </si>
  <si>
    <t>Collectivité</t>
  </si>
  <si>
    <t>Agence de l'eau prélèvement</t>
  </si>
  <si>
    <t>Total TTC</t>
  </si>
  <si>
    <t>au m3</t>
  </si>
  <si>
    <t>Redevance pollution</t>
  </si>
  <si>
    <t>Participations (urba)</t>
  </si>
  <si>
    <t>Fonds de soutien (prêts ex dexia)</t>
  </si>
  <si>
    <t>UTEP + 40 réservoirs</t>
  </si>
  <si>
    <t>€/an</t>
  </si>
  <si>
    <t>Estim. patrimoine</t>
  </si>
  <si>
    <t>Volumes d'eau</t>
  </si>
  <si>
    <t>Calculette</t>
  </si>
  <si>
    <t>u</t>
  </si>
  <si>
    <t>TVA</t>
  </si>
  <si>
    <t>%</t>
  </si>
  <si>
    <t>Légende :</t>
  </si>
  <si>
    <t>Charges à caractère général</t>
  </si>
  <si>
    <t>Effort renouvellement /  an :</t>
  </si>
  <si>
    <t>unité</t>
  </si>
  <si>
    <t>€ / km</t>
  </si>
  <si>
    <t>Valeur réseau au km</t>
  </si>
  <si>
    <t>EXPLOITATION</t>
  </si>
  <si>
    <t>INVESTISSEMENTS</t>
  </si>
  <si>
    <t>Rendement des réseaux</t>
  </si>
  <si>
    <t>Patrimoine</t>
  </si>
  <si>
    <t>Valeur totale patrimoine renouvelé</t>
  </si>
  <si>
    <t>Remboursement emprunts</t>
  </si>
  <si>
    <t>totaux</t>
  </si>
  <si>
    <t>DEPENSES</t>
  </si>
  <si>
    <t>RECETTES</t>
  </si>
  <si>
    <t>Montant se calculant automatiquement</t>
  </si>
  <si>
    <t>Total dépenses</t>
  </si>
  <si>
    <t>Total recettes</t>
  </si>
  <si>
    <t>dont vente en gros</t>
  </si>
  <si>
    <t xml:space="preserve">Valeur du réseau renoulevé / an </t>
  </si>
  <si>
    <t>Coeff volume non comptabilisé</t>
  </si>
  <si>
    <t>Volume mis en distribution</t>
  </si>
  <si>
    <t>Volume vendus</t>
  </si>
  <si>
    <t>Vol. de service et non comptabilisé</t>
  </si>
  <si>
    <t>Encours de la dette 01/01</t>
  </si>
  <si>
    <t>Encours de la dette 31/12</t>
  </si>
  <si>
    <r>
      <rPr>
        <b/>
        <u/>
        <sz val="12"/>
        <color theme="1"/>
        <rFont val="Calibri"/>
        <family val="2"/>
        <scheme val="minor"/>
      </rPr>
      <t>Avertissements :</t>
    </r>
    <r>
      <rPr>
        <sz val="12"/>
        <color theme="1"/>
        <rFont val="Calibri"/>
        <family val="2"/>
        <charset val="204"/>
        <scheme val="minor"/>
      </rPr>
      <t xml:space="preserve">
- Ayant souhaité un modèle restant simple dans sa construction, sa compréhension et son utilisation, celui-ci nécessite forcément des simplications par rapport à la réalité et ne représente donc pas toutes les nuances d'un budget et de manière générale de la gestion d'une collectivité.
- Cette calculette n'a </t>
    </r>
    <r>
      <rPr>
        <sz val="12"/>
        <color theme="1"/>
        <rFont val="Calibri"/>
        <family val="2"/>
        <scheme val="minor"/>
      </rPr>
      <t>pas vocation à remplacer un travail plus poussé de prévisions, budget ...</t>
    </r>
  </si>
  <si>
    <t>cases à renseigner avec données propres à la collectivité ou à laisser en l'état</t>
  </si>
  <si>
    <t>Paramètres "phares", à faire varier ou à laisser en l'état</t>
  </si>
  <si>
    <t>-</t>
  </si>
  <si>
    <t>m3/ab</t>
  </si>
  <si>
    <r>
      <t>m</t>
    </r>
    <r>
      <rPr>
        <vertAlign val="superscript"/>
        <sz val="11"/>
        <color theme="1"/>
        <rFont val="Calibri"/>
        <family val="2"/>
        <scheme val="minor"/>
      </rPr>
      <t>3</t>
    </r>
  </si>
  <si>
    <t>Facturation et finances</t>
  </si>
  <si>
    <t>Volume consommé unitaire</t>
  </si>
  <si>
    <t>Données</t>
  </si>
  <si>
    <t>Analyse financière et technique</t>
  </si>
  <si>
    <t>Ratio d'amortissement</t>
  </si>
  <si>
    <t>ans</t>
  </si>
  <si>
    <t>(pour régénérer le patrimoine)</t>
  </si>
  <si>
    <r>
      <rPr>
        <b/>
        <u/>
        <sz val="12"/>
        <color theme="1"/>
        <rFont val="Calibri"/>
        <family val="2"/>
        <scheme val="minor"/>
      </rPr>
      <t>Utilisation :</t>
    </r>
    <r>
      <rPr>
        <sz val="12"/>
        <color theme="1"/>
        <rFont val="Calibri"/>
        <family val="2"/>
        <scheme val="minor"/>
      </rPr>
      <t xml:space="preserve">
Ce fichier comporte un certain nombre de paramètres, qu'il est possible de faire modifier et faire varier. Les chiffres pré-indiqués sont des chiffres probables et crédibles, qu'il est aussi possible de conserver en l'état. Nous avons mis en avant quelques paramètres "phares" qu'il est particulièrement intéressant de faire varier (voir légende ci-dessous)</t>
    </r>
  </si>
  <si>
    <t>Taux de subvention espéré / travaux</t>
  </si>
  <si>
    <t>PM : VEG</t>
  </si>
  <si>
    <t>Chiffres en € HT</t>
  </si>
  <si>
    <t>Autres produits gestion courante</t>
  </si>
  <si>
    <t>Calculette de compréhension d'un budget annexe eau potable d'une collectivité locale</t>
  </si>
  <si>
    <t>Contact : leslie.laroche@canalisateurs.com - 01 45 63 26 08</t>
  </si>
  <si>
    <r>
      <rPr>
        <b/>
        <u/>
        <sz val="12"/>
        <color theme="1"/>
        <rFont val="Calibri"/>
        <family val="2"/>
        <scheme val="minor"/>
      </rPr>
      <t>Introduction</t>
    </r>
    <r>
      <rPr>
        <sz val="12"/>
        <color theme="1"/>
        <rFont val="Calibri"/>
        <family val="2"/>
        <charset val="204"/>
        <scheme val="minor"/>
      </rPr>
      <t xml:space="preserve">
Cette calculette a été réalisée dans le cadre des travaux et réflexions de la commission économie des Canalisateurs. Elle a pour objectif de fournir aux entreprises adhérentes un outil simple de modélisation d'un budget de collectivité, pour mieux comprendre les grands principes qui le régissent et les enjeux liés au prix de l'eau, aux subventions, au patrimoine ...
</t>
    </r>
    <r>
      <rPr>
        <sz val="12"/>
        <color theme="1"/>
        <rFont val="Calibri"/>
        <family val="2"/>
        <scheme val="minor"/>
      </rPr>
      <t xml:space="preserve">Ce modèle proposé correspond à celui d'un service important d'eau potable en gestion déléguée, en zone péri-urbaine, inspiré d’une collectivité située en zone de tension sur la ressource.
</t>
    </r>
    <r>
      <rPr>
        <b/>
        <sz val="12"/>
        <color theme="1"/>
        <rFont val="Calibri"/>
        <family val="2"/>
        <scheme val="minor"/>
      </rPr>
      <t>Il a été réalisé par Xavier Lequeux, Cabinet Merlin, pour Les Canalisateurs</t>
    </r>
    <r>
      <rPr>
        <sz val="12"/>
        <color theme="1"/>
        <rFont val="Calibri"/>
        <family val="2"/>
        <scheme val="minor"/>
      </rPr>
      <t>, avec l'aide de Leslie Laroche, Les Canalisateurs.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</si>
</sst>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quot;€&quot;_ ;_ * \(#,##0.00\)\ &quot;€&quot;_ ;_ * &quot;-&quot;??_)\ &quot;€&quot;_ ;_ @_ "/>
    <numFmt numFmtId="165" formatCode="_ * #,##0.00_)\ _€_ ;_ * \(#,##0.00\)\ _€_ ;_ * &quot;-&quot;??_)\ _€_ ;_ @_ "/>
    <numFmt numFmtId="166" formatCode="_-* #,##0\ _€_-;\-* #,##0\ _€_-;_-* &quot;-&quot;??\ _€_-;_-@_-"/>
    <numFmt numFmtId="167" formatCode="_(* #,##0_);_(* \(#,##0\);_(* &quot;-&quot;??_);_(@_)"/>
    <numFmt numFmtId="168" formatCode="_ * #,##0_)\ _€_ ;_ * \(#,##0\)\ _€_ ;_ * &quot;-&quot;??_)\ _€_ ;_ @_ "/>
  </numFmts>
  <fonts count="43" x14ac:knownFonts="1">
    <font>
      <sz val="12"/>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charset val="204"/>
      <scheme val="minor"/>
    </font>
    <font>
      <sz val="10"/>
      <name val="Arial"/>
      <family val="2"/>
    </font>
    <font>
      <u/>
      <sz val="12"/>
      <color theme="10"/>
      <name val="Calibri"/>
      <family val="2"/>
      <charset val="204"/>
      <scheme val="minor"/>
    </font>
    <font>
      <u/>
      <sz val="12"/>
      <color theme="11"/>
      <name val="Calibri"/>
      <family val="2"/>
      <charset val="204"/>
      <scheme val="minor"/>
    </font>
    <font>
      <sz val="12"/>
      <color theme="1"/>
      <name val="Arial"/>
    </font>
    <font>
      <sz val="10"/>
      <color theme="1"/>
      <name val="Arial"/>
    </font>
    <font>
      <b/>
      <sz val="11"/>
      <color theme="1"/>
      <name val="Calibri"/>
      <family val="2"/>
      <scheme val="minor"/>
    </font>
    <font>
      <sz val="10"/>
      <color theme="1"/>
      <name val="Calibri"/>
      <family val="2"/>
      <scheme val="minor"/>
    </font>
    <font>
      <i/>
      <sz val="10"/>
      <color theme="1"/>
      <name val="Calibri"/>
      <family val="2"/>
      <scheme val="minor"/>
    </font>
    <font>
      <b/>
      <sz val="14"/>
      <color theme="0"/>
      <name val="Calibri"/>
      <family val="2"/>
      <scheme val="minor"/>
    </font>
    <font>
      <sz val="18"/>
      <color theme="1"/>
      <name val="Arial"/>
      <family val="2"/>
    </font>
    <font>
      <b/>
      <sz val="18"/>
      <color theme="0"/>
      <name val="Calibri"/>
      <family val="2"/>
      <scheme val="minor"/>
    </font>
    <font>
      <sz val="18"/>
      <color theme="1"/>
      <name val="Calibri"/>
      <family val="2"/>
      <scheme val="minor"/>
    </font>
    <font>
      <b/>
      <sz val="11"/>
      <color rgb="FF000000"/>
      <name val="Calibri"/>
      <family val="2"/>
      <scheme val="minor"/>
    </font>
    <font>
      <u/>
      <sz val="12"/>
      <color theme="1"/>
      <name val="Calibri"/>
      <family val="2"/>
      <charset val="204"/>
      <scheme val="minor"/>
    </font>
    <font>
      <sz val="11"/>
      <color rgb="FF000000"/>
      <name val="Calibri"/>
      <family val="2"/>
      <scheme val="minor"/>
    </font>
    <font>
      <sz val="11"/>
      <name val="Calibri"/>
      <family val="2"/>
      <scheme val="minor"/>
    </font>
    <font>
      <b/>
      <sz val="11"/>
      <name val="Calibri"/>
      <family val="2"/>
      <scheme val="minor"/>
    </font>
    <font>
      <i/>
      <sz val="10"/>
      <name val="Calibri"/>
      <family val="2"/>
      <scheme val="minor"/>
    </font>
    <font>
      <sz val="11"/>
      <color theme="1"/>
      <name val="Arial"/>
      <family val="2"/>
    </font>
    <font>
      <i/>
      <sz val="11"/>
      <color theme="1"/>
      <name val="Calibri"/>
      <family val="2"/>
      <scheme val="minor"/>
    </font>
    <font>
      <b/>
      <sz val="12"/>
      <color rgb="FF000000"/>
      <name val="Calibri"/>
      <family val="2"/>
      <scheme val="minor"/>
    </font>
    <font>
      <b/>
      <sz val="14"/>
      <color rgb="FF000000"/>
      <name val="Calibri"/>
      <family val="2"/>
      <scheme val="minor"/>
    </font>
    <font>
      <sz val="14"/>
      <color rgb="FF000000"/>
      <name val="Calibri"/>
      <family val="2"/>
      <scheme val="minor"/>
    </font>
    <font>
      <b/>
      <sz val="11"/>
      <name val="Arial"/>
      <family val="2"/>
    </font>
    <font>
      <b/>
      <u/>
      <sz val="12"/>
      <color theme="1"/>
      <name val="Calibri"/>
      <family val="2"/>
      <scheme val="minor"/>
    </font>
    <font>
      <sz val="12"/>
      <color theme="1"/>
      <name val="Calibri"/>
      <family val="2"/>
      <scheme val="minor"/>
    </font>
    <font>
      <sz val="12"/>
      <color theme="8" tint="-0.499984740745262"/>
      <name val="Calibri"/>
      <family val="2"/>
      <charset val="204"/>
      <scheme val="minor"/>
    </font>
    <font>
      <vertAlign val="superscript"/>
      <sz val="11"/>
      <color theme="1"/>
      <name val="Calibri"/>
      <family val="2"/>
      <scheme val="minor"/>
    </font>
    <font>
      <sz val="8"/>
      <name val="Calibri"/>
      <family val="2"/>
      <charset val="204"/>
      <scheme val="minor"/>
    </font>
    <font>
      <i/>
      <sz val="12"/>
      <color theme="1"/>
      <name val="Calibri"/>
      <family val="2"/>
      <scheme val="minor"/>
    </font>
    <font>
      <b/>
      <sz val="11"/>
      <color theme="0"/>
      <name val="Calibri"/>
      <family val="2"/>
      <scheme val="minor"/>
    </font>
    <font>
      <i/>
      <sz val="10"/>
      <color theme="1"/>
      <name val="Arial"/>
      <family val="2"/>
    </font>
    <font>
      <b/>
      <sz val="16"/>
      <color rgb="FF000000"/>
      <name val="Calibri"/>
      <family val="2"/>
      <scheme val="minor"/>
    </font>
    <font>
      <sz val="16"/>
      <color rgb="FF000000"/>
      <name val="Calibri"/>
      <family val="2"/>
      <scheme val="minor"/>
    </font>
    <font>
      <b/>
      <sz val="12"/>
      <color theme="1"/>
      <name val="Calibri"/>
      <family val="2"/>
      <scheme val="minor"/>
    </font>
  </fonts>
  <fills count="13">
    <fill>
      <patternFill patternType="none"/>
    </fill>
    <fill>
      <patternFill patternType="gray125"/>
    </fill>
    <fill>
      <patternFill patternType="solid">
        <fgColor theme="8"/>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theme="6" tint="-0.499984740745262"/>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rgb="FF00B050"/>
      </left>
      <right style="medium">
        <color rgb="FF00B050"/>
      </right>
      <top style="medium">
        <color rgb="FF00B050"/>
      </top>
      <bottom style="medium">
        <color rgb="FF00B05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B050"/>
      </bottom>
      <diagonal/>
    </border>
    <border>
      <left/>
      <right/>
      <top style="thin">
        <color rgb="FF00B050"/>
      </top>
      <bottom/>
      <diagonal/>
    </border>
    <border>
      <left style="thick">
        <color rgb="FF00B050"/>
      </left>
      <right style="thick">
        <color rgb="FF00B050"/>
      </right>
      <top style="thick">
        <color rgb="FF00B050"/>
      </top>
      <bottom style="thick">
        <color rgb="FF00B050"/>
      </bottom>
      <diagonal/>
    </border>
    <border>
      <left style="thin">
        <color indexed="64"/>
      </left>
      <right style="thin">
        <color indexed="64"/>
      </right>
      <top/>
      <bottom/>
      <diagonal/>
    </border>
    <border>
      <left style="thin">
        <color theme="1"/>
      </left>
      <right style="thin">
        <color theme="1"/>
      </right>
      <top/>
      <bottom style="thin">
        <color theme="1"/>
      </bottom>
      <diagonal/>
    </border>
  </borders>
  <cellStyleXfs count="9">
    <xf numFmtId="0" fontId="0" fillId="0" borderId="0"/>
    <xf numFmtId="165" fontId="7" fillId="0" borderId="0" applyFont="0" applyFill="0" applyBorder="0" applyAlignment="0" applyProtection="0"/>
    <xf numFmtId="0" fontId="8" fillId="0" borderId="0"/>
    <xf numFmtId="164" fontId="7"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7" fillId="0" borderId="0" applyFont="0" applyFill="0" applyBorder="0" applyAlignment="0" applyProtection="0"/>
  </cellStyleXfs>
  <cellXfs count="133">
    <xf numFmtId="0" fontId="0" fillId="0" borderId="0" xfId="0"/>
    <xf numFmtId="0" fontId="11" fillId="0" borderId="0" xfId="0" applyFont="1"/>
    <xf numFmtId="0" fontId="12" fillId="0" borderId="0" xfId="0" applyFont="1" applyAlignment="1">
      <alignment vertical="center"/>
    </xf>
    <xf numFmtId="0" fontId="14" fillId="0" borderId="0" xfId="0" applyFont="1"/>
    <xf numFmtId="0" fontId="14" fillId="0" borderId="0" xfId="0" applyFont="1" applyAlignment="1">
      <alignment vertical="center"/>
    </xf>
    <xf numFmtId="168" fontId="14" fillId="0" borderId="0" xfId="0" applyNumberFormat="1" applyFont="1" applyAlignment="1">
      <alignment horizontal="center" vertical="center"/>
    </xf>
    <xf numFmtId="0" fontId="14" fillId="0" borderId="0" xfId="0" applyFont="1" applyAlignment="1">
      <alignment horizontal="center" vertical="center"/>
    </xf>
    <xf numFmtId="0" fontId="17" fillId="0" borderId="0" xfId="0" applyFont="1"/>
    <xf numFmtId="0" fontId="19" fillId="0" borderId="0" xfId="0" applyFont="1"/>
    <xf numFmtId="0" fontId="15" fillId="0" borderId="0" xfId="0" applyFont="1"/>
    <xf numFmtId="0" fontId="14" fillId="0" borderId="0" xfId="0" applyFont="1" applyBorder="1"/>
    <xf numFmtId="0" fontId="14" fillId="0" borderId="0" xfId="0" applyFont="1" applyAlignment="1">
      <alignment horizontal="left" vertical="center"/>
    </xf>
    <xf numFmtId="0" fontId="15" fillId="0" borderId="0" xfId="0" applyFont="1" applyAlignment="1">
      <alignment horizontal="center" vertical="center"/>
    </xf>
    <xf numFmtId="0" fontId="21" fillId="0" borderId="0" xfId="0" applyFont="1"/>
    <xf numFmtId="166" fontId="22" fillId="0" borderId="0" xfId="1" applyNumberFormat="1" applyFont="1" applyBorder="1" applyAlignment="1">
      <alignment horizontal="center" vertical="center" wrapText="1"/>
    </xf>
    <xf numFmtId="0" fontId="20" fillId="0" borderId="0" xfId="2" applyFont="1" applyFill="1" applyBorder="1" applyAlignment="1">
      <alignment horizontal="center" vertical="center" wrapText="1"/>
    </xf>
    <xf numFmtId="167" fontId="20" fillId="0" borderId="0" xfId="1" applyNumberFormat="1" applyFont="1" applyFill="1" applyBorder="1" applyAlignment="1">
      <alignment horizontal="center" vertical="center" wrapText="1"/>
    </xf>
    <xf numFmtId="168" fontId="14" fillId="0" borderId="0" xfId="1" applyNumberFormat="1" applyFont="1" applyAlignment="1">
      <alignment horizontal="center" vertical="center"/>
    </xf>
    <xf numFmtId="0" fontId="1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xf>
    <xf numFmtId="0" fontId="18" fillId="0" borderId="0" xfId="0" applyFont="1" applyFill="1" applyBorder="1" applyAlignment="1">
      <alignment horizontal="left" vertical="center"/>
    </xf>
    <xf numFmtId="0" fontId="6" fillId="0" borderId="0" xfId="0" applyFont="1" applyAlignment="1">
      <alignment horizontal="left" vertical="center"/>
    </xf>
    <xf numFmtId="0" fontId="26"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6" fillId="0" borderId="0" xfId="0" applyFont="1" applyAlignment="1">
      <alignment horizontal="left" vertical="center"/>
    </xf>
    <xf numFmtId="0" fontId="27" fillId="0" borderId="0" xfId="0" applyFont="1" applyAlignment="1">
      <alignment horizontal="center" vertical="center"/>
    </xf>
    <xf numFmtId="0" fontId="24" fillId="0"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5" fillId="0" borderId="0" xfId="0" applyFont="1" applyAlignment="1">
      <alignment horizontal="left" vertical="center"/>
    </xf>
    <xf numFmtId="0" fontId="29" fillId="0" borderId="0" xfId="0" applyFont="1" applyFill="1" applyBorder="1" applyAlignment="1">
      <alignment horizontal="center" vertical="center" wrapText="1"/>
    </xf>
    <xf numFmtId="167" fontId="23" fillId="4" borderId="1" xfId="1" applyNumberFormat="1" applyFont="1" applyFill="1" applyBorder="1" applyAlignment="1">
      <alignment horizontal="center" vertical="center" wrapText="1"/>
    </xf>
    <xf numFmtId="0" fontId="16" fillId="0" borderId="0" xfId="0" applyFont="1" applyFill="1" applyAlignment="1">
      <alignment vertical="center"/>
    </xf>
    <xf numFmtId="0" fontId="29" fillId="0" borderId="0" xfId="0" applyFont="1" applyFill="1" applyBorder="1" applyAlignment="1">
      <alignment vertical="center" wrapText="1"/>
    </xf>
    <xf numFmtId="167" fontId="20" fillId="0" borderId="0" xfId="1" applyNumberFormat="1" applyFont="1" applyFill="1" applyBorder="1" applyAlignment="1">
      <alignment vertical="center" wrapText="1"/>
    </xf>
    <xf numFmtId="0" fontId="23" fillId="0" borderId="0" xfId="0" applyFont="1" applyAlignment="1">
      <alignment horizontal="left" vertical="center"/>
    </xf>
    <xf numFmtId="0" fontId="31" fillId="0" borderId="0" xfId="0" applyFont="1" applyAlignment="1">
      <alignment horizontal="center" vertical="center"/>
    </xf>
    <xf numFmtId="0" fontId="23" fillId="0" borderId="0" xfId="0" applyFont="1" applyAlignment="1">
      <alignment horizontal="center" vertical="center"/>
    </xf>
    <xf numFmtId="0" fontId="16" fillId="3" borderId="0" xfId="0" applyFont="1" applyFill="1" applyAlignment="1">
      <alignment vertical="center"/>
    </xf>
    <xf numFmtId="0" fontId="34" fillId="3" borderId="0" xfId="0" applyFont="1" applyFill="1"/>
    <xf numFmtId="0" fontId="33" fillId="0" borderId="0" xfId="0" applyFont="1" applyAlignment="1">
      <alignment horizontal="left" vertical="center" wrapText="1"/>
    </xf>
    <xf numFmtId="165" fontId="6" fillId="0" borderId="1" xfId="1" applyNumberFormat="1" applyFont="1" applyBorder="1" applyAlignment="1">
      <alignment horizontal="center" vertical="center"/>
    </xf>
    <xf numFmtId="165" fontId="13" fillId="0" borderId="1" xfId="1" applyNumberFormat="1" applyFont="1" applyBorder="1" applyAlignment="1">
      <alignment horizontal="center" vertical="center"/>
    </xf>
    <xf numFmtId="165" fontId="13" fillId="0" borderId="1" xfId="0" applyNumberFormat="1" applyFont="1" applyBorder="1" applyAlignment="1">
      <alignment horizontal="center" vertical="center"/>
    </xf>
    <xf numFmtId="0" fontId="0" fillId="0" borderId="3" xfId="0" applyBorder="1"/>
    <xf numFmtId="0" fontId="0" fillId="0" borderId="0" xfId="0" applyBorder="1"/>
    <xf numFmtId="0" fontId="0" fillId="4" borderId="5" xfId="0" applyFill="1" applyBorder="1"/>
    <xf numFmtId="0" fontId="0" fillId="0" borderId="0" xfId="0" applyFill="1" applyBorder="1"/>
    <xf numFmtId="0" fontId="0" fillId="0" borderId="4" xfId="0" applyFill="1" applyBorder="1"/>
    <xf numFmtId="0" fontId="32" fillId="0" borderId="0" xfId="0" applyFont="1"/>
    <xf numFmtId="0" fontId="0" fillId="4" borderId="6" xfId="0" applyFill="1" applyBorder="1"/>
    <xf numFmtId="165" fontId="23" fillId="0" borderId="1" xfId="1" applyNumberFormat="1" applyFont="1" applyFill="1" applyBorder="1" applyAlignment="1">
      <alignment horizontal="center" vertical="center"/>
    </xf>
    <xf numFmtId="165" fontId="6" fillId="0" borderId="1" xfId="1" applyNumberFormat="1" applyFont="1" applyFill="1" applyBorder="1" applyAlignment="1">
      <alignment horizontal="center" vertical="center"/>
    </xf>
    <xf numFmtId="165" fontId="6" fillId="0" borderId="5" xfId="1" applyNumberFormat="1" applyFont="1" applyFill="1" applyBorder="1" applyAlignment="1">
      <alignment horizontal="center" vertical="center"/>
    </xf>
    <xf numFmtId="165" fontId="23" fillId="4" borderId="2" xfId="0" applyNumberFormat="1" applyFont="1" applyFill="1" applyBorder="1" applyAlignment="1">
      <alignment horizontal="center" vertical="center"/>
    </xf>
    <xf numFmtId="168" fontId="23" fillId="4" borderId="1" xfId="1" applyNumberFormat="1" applyFont="1" applyFill="1" applyBorder="1" applyAlignment="1">
      <alignment horizontal="center" vertical="center"/>
    </xf>
    <xf numFmtId="0" fontId="20" fillId="8" borderId="0" xfId="2" applyFont="1" applyFill="1" applyBorder="1" applyAlignment="1">
      <alignment horizontal="center" vertical="center" wrapText="1"/>
    </xf>
    <xf numFmtId="0" fontId="24" fillId="8" borderId="0" xfId="2" applyFont="1" applyFill="1" applyBorder="1" applyAlignment="1">
      <alignment horizontal="center" vertical="center" wrapText="1"/>
    </xf>
    <xf numFmtId="167" fontId="24" fillId="8" borderId="0" xfId="1"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168" fontId="23" fillId="0" borderId="0" xfId="1" applyNumberFormat="1" applyFont="1" applyFill="1" applyBorder="1" applyAlignment="1">
      <alignment horizontal="center" vertical="center"/>
    </xf>
    <xf numFmtId="167" fontId="30" fillId="0" borderId="0" xfId="0" applyNumberFormat="1" applyFont="1" applyFill="1" applyBorder="1" applyAlignment="1">
      <alignment vertical="center" wrapText="1"/>
    </xf>
    <xf numFmtId="167" fontId="30" fillId="0" borderId="0" xfId="0" applyNumberFormat="1" applyFont="1" applyFill="1" applyBorder="1" applyAlignment="1">
      <alignment horizontal="center" vertical="center" wrapText="1"/>
    </xf>
    <xf numFmtId="167" fontId="23" fillId="4" borderId="1" xfId="1" applyNumberFormat="1" applyFont="1" applyFill="1" applyBorder="1" applyAlignment="1">
      <alignment horizontal="right" vertical="center" wrapText="1"/>
    </xf>
    <xf numFmtId="0" fontId="3" fillId="0" borderId="0" xfId="0" applyFont="1" applyAlignment="1">
      <alignment horizontal="left" vertical="center"/>
    </xf>
    <xf numFmtId="168" fontId="14" fillId="0" borderId="0" xfId="0" applyNumberFormat="1" applyFont="1"/>
    <xf numFmtId="168" fontId="4" fillId="0" borderId="8" xfId="0" applyNumberFormat="1" applyFont="1" applyBorder="1" applyAlignment="1">
      <alignment horizontal="center" vertical="center"/>
    </xf>
    <xf numFmtId="168" fontId="27" fillId="4" borderId="2" xfId="1" applyNumberFormat="1" applyFont="1" applyFill="1" applyBorder="1" applyAlignment="1">
      <alignment horizontal="center" vertical="center"/>
    </xf>
    <xf numFmtId="0" fontId="23" fillId="4" borderId="7" xfId="0" applyFont="1" applyFill="1" applyBorder="1" applyAlignment="1">
      <alignment horizontal="center" vertical="center"/>
    </xf>
    <xf numFmtId="168" fontId="4" fillId="4" borderId="2" xfId="1" applyNumberFormat="1" applyFont="1" applyFill="1" applyBorder="1" applyAlignment="1">
      <alignment horizontal="center" vertical="center"/>
    </xf>
    <xf numFmtId="168" fontId="4" fillId="0" borderId="7" xfId="0" applyNumberFormat="1" applyFont="1" applyBorder="1" applyAlignment="1">
      <alignment horizontal="center" vertical="center"/>
    </xf>
    <xf numFmtId="0" fontId="12" fillId="0" borderId="9" xfId="0" applyFont="1" applyBorder="1" applyAlignment="1">
      <alignment vertical="center"/>
    </xf>
    <xf numFmtId="0" fontId="23" fillId="4" borderId="1" xfId="0" applyFont="1" applyFill="1" applyBorder="1" applyAlignment="1">
      <alignment horizontal="center" vertical="center"/>
    </xf>
    <xf numFmtId="166" fontId="14" fillId="0" borderId="0" xfId="0" applyNumberFormat="1" applyFont="1" applyAlignment="1">
      <alignment vertical="center"/>
    </xf>
    <xf numFmtId="0" fontId="6" fillId="0" borderId="0" xfId="0" applyFont="1" applyBorder="1" applyAlignment="1">
      <alignment horizontal="center" vertical="center"/>
    </xf>
    <xf numFmtId="0" fontId="20" fillId="11" borderId="0" xfId="0" applyFont="1" applyFill="1" applyBorder="1" applyAlignment="1">
      <alignment horizontal="center" vertical="center" wrapText="1"/>
    </xf>
    <xf numFmtId="0" fontId="23" fillId="11" borderId="0" xfId="0" applyFont="1" applyFill="1" applyAlignment="1">
      <alignment horizontal="center" vertical="center"/>
    </xf>
    <xf numFmtId="0" fontId="27"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2" fontId="0" fillId="0" borderId="3" xfId="0" applyNumberFormat="1" applyBorder="1" applyAlignment="1">
      <alignment horizontal="center"/>
    </xf>
    <xf numFmtId="0" fontId="13" fillId="0" borderId="0" xfId="0" applyFont="1" applyAlignment="1">
      <alignment horizontal="right" vertical="center"/>
    </xf>
    <xf numFmtId="2" fontId="13" fillId="0" borderId="2" xfId="8" applyNumberFormat="1" applyFont="1" applyBorder="1" applyAlignment="1">
      <alignment horizontal="center" vertical="center"/>
    </xf>
    <xf numFmtId="2" fontId="13" fillId="4" borderId="10" xfId="8" applyNumberFormat="1" applyFont="1" applyFill="1" applyBorder="1" applyAlignment="1">
      <alignment horizontal="center" vertical="center"/>
    </xf>
    <xf numFmtId="168" fontId="2" fillId="4" borderId="10" xfId="1" applyNumberFormat="1" applyFont="1" applyFill="1" applyBorder="1" applyAlignment="1">
      <alignment horizontal="center" vertical="center"/>
    </xf>
    <xf numFmtId="165" fontId="2" fillId="4" borderId="10" xfId="0" applyNumberFormat="1" applyFont="1" applyFill="1" applyBorder="1" applyAlignment="1">
      <alignment horizontal="center" vertical="center"/>
    </xf>
    <xf numFmtId="168" fontId="4" fillId="0" borderId="11" xfId="0" applyNumberFormat="1" applyFont="1" applyBorder="1" applyAlignment="1">
      <alignment horizontal="center" vertical="center"/>
    </xf>
    <xf numFmtId="168" fontId="38" fillId="7" borderId="7" xfId="0" applyNumberFormat="1" applyFont="1" applyFill="1" applyBorder="1" applyAlignment="1">
      <alignment horizontal="center" vertical="center"/>
    </xf>
    <xf numFmtId="168" fontId="4" fillId="4" borderId="10" xfId="1" applyNumberFormat="1" applyFont="1" applyFill="1" applyBorder="1" applyAlignment="1">
      <alignment horizontal="center" vertical="center"/>
    </xf>
    <xf numFmtId="0" fontId="27" fillId="0" borderId="0" xfId="0" applyFont="1" applyAlignment="1">
      <alignment horizontal="left" vertical="center"/>
    </xf>
    <xf numFmtId="167" fontId="20" fillId="8" borderId="0" xfId="1" applyNumberFormat="1" applyFont="1" applyFill="1" applyBorder="1" applyAlignment="1">
      <alignment horizontal="right" vertical="center" wrapText="1" indent="1"/>
    </xf>
    <xf numFmtId="167" fontId="20" fillId="8" borderId="1" xfId="1" applyNumberFormat="1" applyFont="1" applyFill="1" applyBorder="1" applyAlignment="1">
      <alignment horizontal="right" vertical="center" wrapText="1" indent="1"/>
    </xf>
    <xf numFmtId="0" fontId="14" fillId="0" borderId="0" xfId="0" applyFont="1" applyBorder="1" applyAlignment="1">
      <alignment horizontal="right" vertical="center" indent="1"/>
    </xf>
    <xf numFmtId="168" fontId="27" fillId="0" borderId="12" xfId="1" applyNumberFormat="1" applyFont="1" applyFill="1" applyBorder="1" applyAlignment="1">
      <alignment horizontal="center" vertical="center"/>
    </xf>
    <xf numFmtId="168" fontId="27" fillId="4" borderId="10" xfId="1" applyNumberFormat="1" applyFont="1" applyFill="1" applyBorder="1" applyAlignment="1">
      <alignment horizontal="center" vertical="center"/>
    </xf>
    <xf numFmtId="168" fontId="4" fillId="0" borderId="7" xfId="1" applyNumberFormat="1" applyFont="1" applyFill="1" applyBorder="1" applyAlignment="1">
      <alignment horizontal="center" vertical="center"/>
    </xf>
    <xf numFmtId="168" fontId="23" fillId="12" borderId="1" xfId="1" applyNumberFormat="1" applyFont="1" applyFill="1" applyBorder="1" applyAlignment="1">
      <alignment horizontal="center" vertical="center"/>
    </xf>
    <xf numFmtId="0" fontId="39" fillId="0" borderId="0" xfId="0" applyFont="1" applyAlignment="1">
      <alignment vertical="center"/>
    </xf>
    <xf numFmtId="0" fontId="40" fillId="8" borderId="0" xfId="0" applyFont="1" applyFill="1" applyBorder="1" applyAlignment="1">
      <alignment horizontal="center" vertical="center" wrapText="1"/>
    </xf>
    <xf numFmtId="167" fontId="41" fillId="8" borderId="1" xfId="0" applyNumberFormat="1" applyFont="1" applyFill="1" applyBorder="1" applyAlignment="1">
      <alignment horizontal="center" vertical="center" wrapText="1"/>
    </xf>
    <xf numFmtId="0" fontId="22" fillId="0" borderId="0" xfId="2" applyFont="1" applyBorder="1" applyAlignment="1">
      <alignment horizontal="left" vertical="center" wrapText="1"/>
    </xf>
    <xf numFmtId="166" fontId="22" fillId="4" borderId="1" xfId="1" applyNumberFormat="1" applyFont="1" applyFill="1" applyBorder="1" applyAlignment="1">
      <alignment horizontal="right" vertical="center" wrapText="1"/>
    </xf>
    <xf numFmtId="166" fontId="22" fillId="0" borderId="0" xfId="1" applyNumberFormat="1" applyFont="1" applyBorder="1" applyAlignment="1">
      <alignment horizontal="left" vertical="center" wrapText="1"/>
    </xf>
    <xf numFmtId="168" fontId="4" fillId="0" borderId="1" xfId="0" applyNumberFormat="1" applyFont="1" applyBorder="1" applyAlignment="1">
      <alignment horizontal="right" vertical="center"/>
    </xf>
    <xf numFmtId="166" fontId="23" fillId="4" borderId="1" xfId="1" applyNumberFormat="1" applyFont="1" applyFill="1" applyBorder="1" applyAlignment="1">
      <alignment horizontal="right" vertical="center" wrapText="1"/>
    </xf>
    <xf numFmtId="167" fontId="23" fillId="5" borderId="0" xfId="1" applyNumberFormat="1" applyFont="1" applyFill="1" applyBorder="1" applyAlignment="1">
      <alignment horizontal="right" vertical="center" wrapText="1"/>
    </xf>
    <xf numFmtId="166" fontId="23" fillId="6" borderId="0" xfId="1" applyNumberFormat="1" applyFont="1" applyFill="1" applyBorder="1" applyAlignment="1">
      <alignment horizontal="right" vertical="center" wrapText="1"/>
    </xf>
    <xf numFmtId="0" fontId="23" fillId="0" borderId="0" xfId="2" applyFont="1" applyBorder="1" applyAlignment="1">
      <alignment horizontal="left" vertical="center" wrapText="1"/>
    </xf>
    <xf numFmtId="167" fontId="6" fillId="0" borderId="0" xfId="1" applyNumberFormat="1" applyFont="1" applyBorder="1" applyAlignment="1">
      <alignment horizontal="left" vertical="center" wrapText="1"/>
    </xf>
    <xf numFmtId="167" fontId="23" fillId="0" borderId="1" xfId="1" applyNumberFormat="1" applyFont="1" applyFill="1" applyBorder="1" applyAlignment="1">
      <alignment horizontal="right" vertical="center" wrapText="1"/>
    </xf>
    <xf numFmtId="167" fontId="23" fillId="0" borderId="0" xfId="1" applyNumberFormat="1" applyFont="1" applyBorder="1" applyAlignment="1">
      <alignment horizontal="left" vertical="center" wrapText="1"/>
    </xf>
    <xf numFmtId="167" fontId="23" fillId="6" borderId="0" xfId="1" applyNumberFormat="1" applyFont="1" applyFill="1" applyBorder="1" applyAlignment="1">
      <alignment horizontal="right" vertical="center" wrapText="1"/>
    </xf>
    <xf numFmtId="167" fontId="23" fillId="0" borderId="1" xfId="1" applyNumberFormat="1" applyFont="1" applyBorder="1" applyAlignment="1">
      <alignment horizontal="right" vertical="center" wrapText="1"/>
    </xf>
    <xf numFmtId="167" fontId="38" fillId="7" borderId="0" xfId="1" applyNumberFormat="1" applyFont="1" applyFill="1" applyBorder="1" applyAlignment="1">
      <alignment horizontal="right" vertical="center" wrapText="1"/>
    </xf>
    <xf numFmtId="167" fontId="23" fillId="0" borderId="7" xfId="1" applyNumberFormat="1" applyFont="1" applyBorder="1" applyAlignment="1">
      <alignment horizontal="right" vertical="center" wrapText="1"/>
    </xf>
    <xf numFmtId="0" fontId="12" fillId="0" borderId="0" xfId="0" applyFont="1" applyAlignment="1">
      <alignment horizontal="center" vertical="center"/>
    </xf>
    <xf numFmtId="165" fontId="6" fillId="4" borderId="7" xfId="0" applyNumberFormat="1" applyFont="1" applyFill="1" applyBorder="1" applyAlignment="1">
      <alignment horizontal="center" vertical="center"/>
    </xf>
    <xf numFmtId="165" fontId="6" fillId="4" borderId="1" xfId="0" applyNumberFormat="1" applyFont="1" applyFill="1" applyBorder="1" applyAlignment="1">
      <alignment horizontal="center" vertical="center"/>
    </xf>
    <xf numFmtId="0" fontId="33" fillId="0" borderId="0" xfId="0" applyFont="1" applyAlignment="1">
      <alignment horizontal="left" vertical="center" wrapText="1"/>
    </xf>
    <xf numFmtId="0" fontId="16" fillId="3" borderId="0" xfId="0" applyFont="1" applyFill="1" applyAlignment="1">
      <alignment horizontal="center" vertical="center"/>
    </xf>
    <xf numFmtId="0" fontId="37" fillId="8" borderId="0" xfId="0" applyFont="1" applyFill="1" applyAlignment="1">
      <alignment horizontal="center"/>
    </xf>
    <xf numFmtId="0" fontId="18" fillId="3" borderId="0" xfId="0" applyFont="1" applyFill="1" applyAlignment="1">
      <alignment horizontal="center" vertical="center"/>
    </xf>
    <xf numFmtId="0" fontId="20" fillId="10" borderId="0" xfId="0" applyFont="1" applyFill="1" applyBorder="1" applyAlignment="1">
      <alignment horizontal="center" vertical="center" wrapText="1"/>
    </xf>
    <xf numFmtId="0" fontId="18" fillId="2" borderId="0" xfId="0" applyFont="1" applyFill="1" applyAlignment="1">
      <alignment horizontal="center"/>
    </xf>
    <xf numFmtId="0" fontId="40" fillId="9" borderId="0" xfId="0" applyFont="1" applyFill="1" applyBorder="1" applyAlignment="1">
      <alignment horizontal="center" vertical="center" wrapText="1"/>
    </xf>
    <xf numFmtId="0" fontId="28" fillId="10" borderId="0" xfId="0" applyFont="1" applyFill="1" applyBorder="1" applyAlignment="1">
      <alignment horizontal="center" vertical="center" wrapText="1"/>
    </xf>
    <xf numFmtId="0" fontId="18" fillId="2" borderId="0" xfId="0" applyFont="1" applyFill="1" applyAlignment="1">
      <alignment horizontal="center" vertical="center"/>
    </xf>
    <xf numFmtId="0" fontId="1"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cellXfs>
  <cellStyles count="9">
    <cellStyle name="Lien hypertexte" xfId="4" builtinId="8" hidden="1"/>
    <cellStyle name="Lien hypertexte" xfId="6" builtinId="8" hidden="1"/>
    <cellStyle name="Lien hypertexte visité" xfId="5" builtinId="9" hidden="1"/>
    <cellStyle name="Lien hypertexte visité" xfId="7" builtinId="9" hidden="1"/>
    <cellStyle name="Milliers" xfId="1" builtinId="3"/>
    <cellStyle name="Monétaire 2" xfId="3" xr:uid="{00000000-0005-0000-0000-000005000000}"/>
    <cellStyle name="Normal" xfId="0" builtinId="0"/>
    <cellStyle name="Normal 2 2 2 10" xfId="2" xr:uid="{00000000-0005-0000-0000-000007000000}"/>
    <cellStyle name="Pourcentage" xfId="8" builtinId="5"/>
  </cellStyles>
  <dxfs count="0"/>
  <tableStyles count="0" defaultTableStyle="TableStyleMedium9" defaultPivotStyle="PivotStyleMedium4"/>
  <colors>
    <mruColors>
      <color rgb="FFB05408"/>
      <color rgb="FF8C4306"/>
      <color rgb="FFFFD8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103188</xdr:colOff>
      <xdr:row>0</xdr:row>
      <xdr:rowOff>63500</xdr:rowOff>
    </xdr:from>
    <xdr:to>
      <xdr:col>2</xdr:col>
      <xdr:colOff>167746</xdr:colOff>
      <xdr:row>4</xdr:row>
      <xdr:rowOff>79243</xdr:rowOff>
    </xdr:to>
    <xdr:pic>
      <xdr:nvPicPr>
        <xdr:cNvPr id="3" name="Image 2">
          <a:extLst>
            <a:ext uri="{FF2B5EF4-FFF2-40B4-BE49-F238E27FC236}">
              <a16:creationId xmlns:a16="http://schemas.microsoft.com/office/drawing/2014/main" id="{6FAF9D9D-6844-4649-B9B3-00D76BE95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188" y="63500"/>
          <a:ext cx="1334558" cy="809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211667</xdr:colOff>
      <xdr:row>0</xdr:row>
      <xdr:rowOff>63500</xdr:rowOff>
    </xdr:from>
    <xdr:to>
      <xdr:col>1</xdr:col>
      <xdr:colOff>1587500</xdr:colOff>
      <xdr:row>4</xdr:row>
      <xdr:rowOff>117343</xdr:rowOff>
    </xdr:to>
    <xdr:pic>
      <xdr:nvPicPr>
        <xdr:cNvPr id="2" name="Image 1">
          <a:extLst>
            <a:ext uri="{FF2B5EF4-FFF2-40B4-BE49-F238E27FC236}">
              <a16:creationId xmlns:a16="http://schemas.microsoft.com/office/drawing/2014/main" id="{0A3140F5-D9DD-4A46-BF55-554576F85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3500"/>
          <a:ext cx="1375833" cy="815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1087438</xdr:colOff>
      <xdr:row>14</xdr:row>
      <xdr:rowOff>103187</xdr:rowOff>
    </xdr:from>
    <xdr:to>
      <xdr:col>14</xdr:col>
      <xdr:colOff>63500</xdr:colOff>
      <xdr:row>20</xdr:row>
      <xdr:rowOff>134937</xdr:rowOff>
    </xdr:to>
    <xdr:cxnSp macro="">
      <xdr:nvCxnSpPr>
        <xdr:cNvPr id="4" name="Connecteur droit avec flèche 3">
          <a:extLst>
            <a:ext uri="{FF2B5EF4-FFF2-40B4-BE49-F238E27FC236}">
              <a16:creationId xmlns:a16="http://schemas.microsoft.com/office/drawing/2014/main" id="{38AA13B9-3D22-4FBB-88A1-6A44CB050760}"/>
            </a:ext>
          </a:extLst>
        </xdr:cNvPr>
        <xdr:cNvCxnSpPr/>
      </xdr:nvCxnSpPr>
      <xdr:spPr>
        <a:xfrm>
          <a:off x="8596313" y="3222625"/>
          <a:ext cx="2579687" cy="1508125"/>
        </a:xfrm>
        <a:prstGeom prst="straightConnector1">
          <a:avLst/>
        </a:prstGeom>
        <a:ln w="12700">
          <a:solidFill>
            <a:srgbClr val="B05408"/>
          </a:solidFill>
          <a:prstDash val="dash"/>
          <a:headEnd type="triangle"/>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1079500</xdr:colOff>
      <xdr:row>15</xdr:row>
      <xdr:rowOff>150813</xdr:rowOff>
    </xdr:from>
    <xdr:to>
      <xdr:col>14</xdr:col>
      <xdr:colOff>38100</xdr:colOff>
      <xdr:row>21</xdr:row>
      <xdr:rowOff>95250</xdr:rowOff>
    </xdr:to>
    <xdr:cxnSp macro="">
      <xdr:nvCxnSpPr>
        <xdr:cNvPr id="6" name="Connecteur droit avec flèche 5">
          <a:extLst>
            <a:ext uri="{FF2B5EF4-FFF2-40B4-BE49-F238E27FC236}">
              <a16:creationId xmlns:a16="http://schemas.microsoft.com/office/drawing/2014/main" id="{E0339C20-1EEC-4839-92CF-6C4AD0E90293}"/>
            </a:ext>
          </a:extLst>
        </xdr:cNvPr>
        <xdr:cNvCxnSpPr/>
      </xdr:nvCxnSpPr>
      <xdr:spPr>
        <a:xfrm>
          <a:off x="8585200" y="3532188"/>
          <a:ext cx="2568575" cy="1420812"/>
        </a:xfrm>
        <a:prstGeom prst="straightConnector1">
          <a:avLst/>
        </a:prstGeom>
        <a:ln w="12700">
          <a:solidFill>
            <a:schemeClr val="accent6">
              <a:lumMod val="75000"/>
            </a:schemeClr>
          </a:solidFill>
          <a:prstDash val="dash"/>
          <a:headEnd type="triangle"/>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1071563</xdr:colOff>
      <xdr:row>15</xdr:row>
      <xdr:rowOff>166688</xdr:rowOff>
    </xdr:from>
    <xdr:to>
      <xdr:col>14</xdr:col>
      <xdr:colOff>174625</xdr:colOff>
      <xdr:row>20</xdr:row>
      <xdr:rowOff>31750</xdr:rowOff>
    </xdr:to>
    <xdr:cxnSp macro="">
      <xdr:nvCxnSpPr>
        <xdr:cNvPr id="5" name="Connecteur droit avec flèche 4">
          <a:extLst>
            <a:ext uri="{FF2B5EF4-FFF2-40B4-BE49-F238E27FC236}">
              <a16:creationId xmlns:a16="http://schemas.microsoft.com/office/drawing/2014/main" id="{8EF1D5C2-AB6A-4A39-B5FC-5DEE15C0D939}"/>
            </a:ext>
          </a:extLst>
        </xdr:cNvPr>
        <xdr:cNvCxnSpPr/>
      </xdr:nvCxnSpPr>
      <xdr:spPr>
        <a:xfrm flipH="1">
          <a:off x="8580438" y="3532188"/>
          <a:ext cx="2706687" cy="1095375"/>
        </a:xfrm>
        <a:prstGeom prst="straightConnector1">
          <a:avLst/>
        </a:prstGeom>
        <a:ln w="12700">
          <a:solidFill>
            <a:srgbClr val="8C4306"/>
          </a:solidFill>
          <a:prstDash val="dash"/>
          <a:headEnd type="triangle"/>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0"/>
  <sheetViews>
    <sheetView showGridLines="0" zoomScale="82" zoomScaleNormal="80" workbookViewId="0">
      <selection activeCell="A4" sqref="A4:XFD4"/>
    </sheetView>
  </sheetViews>
  <sheetFormatPr baseColWidth="10" defaultRowHeight="15.5" x14ac:dyDescent="0.35"/>
  <cols>
    <col min="1" max="1" width="6.08203125" customWidth="1"/>
    <col min="3" max="3" width="2.33203125" customWidth="1"/>
    <col min="11" max="11" width="5.83203125" customWidth="1"/>
  </cols>
  <sheetData>
    <row r="2" spans="1:14" ht="15.75" customHeight="1" x14ac:dyDescent="0.35">
      <c r="A2" s="41"/>
      <c r="B2" s="122" t="s">
        <v>83</v>
      </c>
      <c r="C2" s="122"/>
      <c r="D2" s="122"/>
      <c r="E2" s="122"/>
      <c r="F2" s="122"/>
      <c r="G2" s="122"/>
      <c r="H2" s="122"/>
      <c r="I2" s="122"/>
      <c r="J2" s="122"/>
      <c r="K2" s="122"/>
      <c r="L2" s="122"/>
      <c r="M2" s="122"/>
      <c r="N2" s="122"/>
    </row>
    <row r="3" spans="1:14" ht="15.75" customHeight="1" x14ac:dyDescent="0.35">
      <c r="A3" s="40"/>
      <c r="B3" s="122"/>
      <c r="C3" s="122"/>
      <c r="D3" s="122"/>
      <c r="E3" s="122"/>
      <c r="F3" s="122"/>
      <c r="G3" s="122"/>
      <c r="H3" s="122"/>
      <c r="I3" s="122"/>
      <c r="J3" s="122"/>
      <c r="K3" s="122"/>
      <c r="L3" s="122"/>
      <c r="M3" s="122"/>
      <c r="N3" s="122"/>
    </row>
    <row r="6" spans="1:14" ht="24.75" customHeight="1" x14ac:dyDescent="0.35">
      <c r="B6" s="121" t="s">
        <v>85</v>
      </c>
      <c r="C6" s="121"/>
      <c r="D6" s="121"/>
      <c r="E6" s="121"/>
      <c r="F6" s="121"/>
      <c r="G6" s="121"/>
      <c r="H6" s="121"/>
      <c r="I6" s="121"/>
      <c r="J6" s="121"/>
      <c r="K6" s="121"/>
      <c r="L6" s="121"/>
      <c r="M6" s="121"/>
      <c r="N6" s="121"/>
    </row>
    <row r="7" spans="1:14" ht="24.75" customHeight="1" x14ac:dyDescent="0.35">
      <c r="B7" s="121"/>
      <c r="C7" s="121"/>
      <c r="D7" s="121"/>
      <c r="E7" s="121"/>
      <c r="F7" s="121"/>
      <c r="G7" s="121"/>
      <c r="H7" s="121"/>
      <c r="I7" s="121"/>
      <c r="J7" s="121"/>
      <c r="K7" s="121"/>
      <c r="L7" s="121"/>
      <c r="M7" s="121"/>
      <c r="N7" s="121"/>
    </row>
    <row r="8" spans="1:14" ht="24.75" customHeight="1" x14ac:dyDescent="0.35">
      <c r="B8" s="121"/>
      <c r="C8" s="121"/>
      <c r="D8" s="121"/>
      <c r="E8" s="121"/>
      <c r="F8" s="121"/>
      <c r="G8" s="121"/>
      <c r="H8" s="121"/>
      <c r="I8" s="121"/>
      <c r="J8" s="121"/>
      <c r="K8" s="121"/>
      <c r="L8" s="121"/>
      <c r="M8" s="121"/>
      <c r="N8" s="121"/>
    </row>
    <row r="9" spans="1:14" ht="24.75" customHeight="1" x14ac:dyDescent="0.35">
      <c r="B9" s="121"/>
      <c r="C9" s="121"/>
      <c r="D9" s="121"/>
      <c r="E9" s="121"/>
      <c r="F9" s="121"/>
      <c r="G9" s="121"/>
      <c r="H9" s="121"/>
      <c r="I9" s="121"/>
      <c r="J9" s="121"/>
      <c r="K9" s="121"/>
      <c r="L9" s="121"/>
      <c r="M9" s="121"/>
      <c r="N9" s="121"/>
    </row>
    <row r="10" spans="1:14" ht="24.75" customHeight="1" x14ac:dyDescent="0.35">
      <c r="B10" s="121"/>
      <c r="C10" s="121"/>
      <c r="D10" s="121"/>
      <c r="E10" s="121"/>
      <c r="F10" s="121"/>
      <c r="G10" s="121"/>
      <c r="H10" s="121"/>
      <c r="I10" s="121"/>
      <c r="J10" s="121"/>
      <c r="K10" s="121"/>
      <c r="L10" s="121"/>
      <c r="M10" s="121"/>
      <c r="N10" s="121"/>
    </row>
    <row r="11" spans="1:14" ht="17.25" customHeight="1" x14ac:dyDescent="0.35">
      <c r="B11" s="121" t="s">
        <v>65</v>
      </c>
      <c r="C11" s="121"/>
      <c r="D11" s="121"/>
      <c r="E11" s="121"/>
      <c r="F11" s="121"/>
      <c r="G11" s="121"/>
      <c r="H11" s="121"/>
      <c r="I11" s="121"/>
      <c r="J11" s="121"/>
      <c r="K11" s="121"/>
      <c r="L11" s="121"/>
      <c r="M11" s="121"/>
      <c r="N11" s="121"/>
    </row>
    <row r="12" spans="1:14" ht="17.25" customHeight="1" x14ac:dyDescent="0.35">
      <c r="B12" s="121"/>
      <c r="C12" s="121"/>
      <c r="D12" s="121"/>
      <c r="E12" s="121"/>
      <c r="F12" s="121"/>
      <c r="G12" s="121"/>
      <c r="H12" s="121"/>
      <c r="I12" s="121"/>
      <c r="J12" s="121"/>
      <c r="K12" s="121"/>
      <c r="L12" s="121"/>
      <c r="M12" s="121"/>
      <c r="N12" s="121"/>
    </row>
    <row r="13" spans="1:14" ht="17.25" customHeight="1" x14ac:dyDescent="0.35">
      <c r="B13" s="121"/>
      <c r="C13" s="121"/>
      <c r="D13" s="121"/>
      <c r="E13" s="121"/>
      <c r="F13" s="121"/>
      <c r="G13" s="121"/>
      <c r="H13" s="121"/>
      <c r="I13" s="121"/>
      <c r="J13" s="121"/>
      <c r="K13" s="121"/>
      <c r="L13" s="121"/>
      <c r="M13" s="121"/>
      <c r="N13" s="121"/>
    </row>
    <row r="14" spans="1:14" ht="17.25" customHeight="1" x14ac:dyDescent="0.35">
      <c r="B14" s="121"/>
      <c r="C14" s="121"/>
      <c r="D14" s="121"/>
      <c r="E14" s="121"/>
      <c r="F14" s="121"/>
      <c r="G14" s="121"/>
      <c r="H14" s="121"/>
      <c r="I14" s="121"/>
      <c r="J14" s="121"/>
      <c r="K14" s="121"/>
      <c r="L14" s="121"/>
      <c r="M14" s="121"/>
      <c r="N14" s="121"/>
    </row>
    <row r="15" spans="1:14" ht="17.25" customHeight="1" x14ac:dyDescent="0.35">
      <c r="B15" s="121"/>
      <c r="C15" s="121"/>
      <c r="D15" s="121"/>
      <c r="E15" s="121"/>
      <c r="F15" s="121"/>
      <c r="G15" s="121"/>
      <c r="H15" s="121"/>
      <c r="I15" s="121"/>
      <c r="J15" s="121"/>
      <c r="K15" s="121"/>
      <c r="L15" s="121"/>
      <c r="M15" s="121"/>
      <c r="N15" s="121"/>
    </row>
    <row r="16" spans="1:14" ht="17.25" customHeight="1" x14ac:dyDescent="0.35">
      <c r="B16" s="121"/>
      <c r="C16" s="121"/>
      <c r="D16" s="121"/>
      <c r="E16" s="121"/>
      <c r="F16" s="121"/>
      <c r="G16" s="121"/>
      <c r="H16" s="121"/>
      <c r="I16" s="121"/>
      <c r="J16" s="121"/>
      <c r="K16" s="121"/>
      <c r="L16" s="121"/>
      <c r="M16" s="121"/>
      <c r="N16" s="121"/>
    </row>
    <row r="17" spans="1:14" ht="14.25" customHeight="1" x14ac:dyDescent="0.35">
      <c r="B17" s="121" t="s">
        <v>78</v>
      </c>
      <c r="C17" s="121"/>
      <c r="D17" s="121"/>
      <c r="E17" s="121"/>
      <c r="F17" s="121"/>
      <c r="G17" s="121"/>
      <c r="H17" s="121"/>
      <c r="I17" s="121"/>
      <c r="J17" s="121"/>
      <c r="K17" s="121"/>
      <c r="L17" s="121"/>
      <c r="M17" s="121"/>
      <c r="N17" s="121"/>
    </row>
    <row r="18" spans="1:14" ht="14.25" customHeight="1" x14ac:dyDescent="0.35">
      <c r="B18" s="121"/>
      <c r="C18" s="121"/>
      <c r="D18" s="121"/>
      <c r="E18" s="121"/>
      <c r="F18" s="121"/>
      <c r="G18" s="121"/>
      <c r="H18" s="121"/>
      <c r="I18" s="121"/>
      <c r="J18" s="121"/>
      <c r="K18" s="121"/>
      <c r="L18" s="121"/>
      <c r="M18" s="121"/>
      <c r="N18" s="121"/>
    </row>
    <row r="19" spans="1:14" ht="14.25" customHeight="1" x14ac:dyDescent="0.35">
      <c r="B19" s="121"/>
      <c r="C19" s="121"/>
      <c r="D19" s="121"/>
      <c r="E19" s="121"/>
      <c r="F19" s="121"/>
      <c r="G19" s="121"/>
      <c r="H19" s="121"/>
      <c r="I19" s="121"/>
      <c r="J19" s="121"/>
      <c r="K19" s="121"/>
      <c r="L19" s="121"/>
      <c r="M19" s="121"/>
      <c r="N19" s="121"/>
    </row>
    <row r="20" spans="1:14" ht="14.25" customHeight="1" x14ac:dyDescent="0.35">
      <c r="B20" s="121"/>
      <c r="C20" s="121"/>
      <c r="D20" s="121"/>
      <c r="E20" s="121"/>
      <c r="F20" s="121"/>
      <c r="G20" s="121"/>
      <c r="H20" s="121"/>
      <c r="I20" s="121"/>
      <c r="J20" s="121"/>
      <c r="K20" s="121"/>
      <c r="L20" s="121"/>
      <c r="M20" s="121"/>
      <c r="N20" s="121"/>
    </row>
    <row r="21" spans="1:14" ht="14.25" customHeight="1" x14ac:dyDescent="0.35">
      <c r="B21" s="121"/>
      <c r="C21" s="121"/>
      <c r="D21" s="121"/>
      <c r="E21" s="121"/>
      <c r="F21" s="121"/>
      <c r="G21" s="121"/>
      <c r="H21" s="121"/>
      <c r="I21" s="121"/>
      <c r="J21" s="121"/>
      <c r="K21" s="121"/>
      <c r="L21" s="121"/>
      <c r="M21" s="121"/>
      <c r="N21" s="121"/>
    </row>
    <row r="22" spans="1:14" x14ac:dyDescent="0.35">
      <c r="B22" s="42"/>
      <c r="C22" s="42"/>
      <c r="D22" s="42"/>
      <c r="E22" s="42"/>
      <c r="F22" s="42"/>
      <c r="G22" s="42"/>
      <c r="H22" s="42"/>
      <c r="I22" s="42"/>
      <c r="J22" s="42"/>
    </row>
    <row r="23" spans="1:14" x14ac:dyDescent="0.35">
      <c r="B23" s="51" t="s">
        <v>39</v>
      </c>
      <c r="C23" s="13"/>
    </row>
    <row r="24" spans="1:14" ht="5.25" customHeight="1" x14ac:dyDescent="0.35">
      <c r="B24" s="13"/>
      <c r="C24" s="13"/>
    </row>
    <row r="25" spans="1:14" x14ac:dyDescent="0.35">
      <c r="B25" s="48"/>
      <c r="C25" s="50"/>
      <c r="D25" s="47" t="s">
        <v>66</v>
      </c>
    </row>
    <row r="26" spans="1:14" ht="7.5" customHeight="1" thickBot="1" x14ac:dyDescent="0.4">
      <c r="B26" s="49"/>
      <c r="C26" s="49"/>
    </row>
    <row r="27" spans="1:14" ht="16" thickBot="1" x14ac:dyDescent="0.4">
      <c r="A27" s="47"/>
      <c r="B27" s="52"/>
      <c r="C27" s="49"/>
      <c r="D27" t="s">
        <v>67</v>
      </c>
    </row>
    <row r="28" spans="1:14" ht="10.5" customHeight="1" thickBot="1" x14ac:dyDescent="0.4">
      <c r="A28" s="47"/>
      <c r="B28" s="49"/>
      <c r="C28" s="49"/>
    </row>
    <row r="29" spans="1:14" x14ac:dyDescent="0.35">
      <c r="B29" s="46"/>
      <c r="C29" s="47"/>
      <c r="D29" t="s">
        <v>54</v>
      </c>
    </row>
    <row r="30" spans="1:14" x14ac:dyDescent="0.35">
      <c r="I30" s="123" t="s">
        <v>84</v>
      </c>
      <c r="J30" s="123"/>
      <c r="K30" s="123"/>
      <c r="L30" s="123"/>
      <c r="M30" s="123"/>
      <c r="N30" s="123"/>
    </row>
  </sheetData>
  <mergeCells count="5">
    <mergeCell ref="B17:N21"/>
    <mergeCell ref="B6:N10"/>
    <mergeCell ref="B2:N3"/>
    <mergeCell ref="B11:N16"/>
    <mergeCell ref="I30:N3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39"/>
  <sheetViews>
    <sheetView showGridLines="0" tabSelected="1" zoomScale="74" zoomScaleNormal="90" workbookViewId="0">
      <selection activeCell="I12" sqref="I12"/>
    </sheetView>
  </sheetViews>
  <sheetFormatPr baseColWidth="10" defaultColWidth="10.83203125" defaultRowHeight="15.5" x14ac:dyDescent="0.35"/>
  <cols>
    <col min="1" max="1" width="2.25" style="1" customWidth="1"/>
    <col min="2" max="2" width="22.58203125" style="11" customWidth="1"/>
    <col min="3" max="3" width="7.58203125" style="17" customWidth="1"/>
    <col min="4" max="4" width="14.08203125" style="6" customWidth="1"/>
    <col min="5" max="5" width="6.58203125" style="6" customWidth="1"/>
    <col min="6" max="6" width="1.58203125" style="6" customWidth="1"/>
    <col min="7" max="7" width="23.08203125" style="6" customWidth="1"/>
    <col min="8" max="8" width="12.75" style="6" customWidth="1"/>
    <col min="9" max="9" width="16.25" style="6" customWidth="1"/>
    <col min="10" max="10" width="5.08203125" style="6" customWidth="1"/>
    <col min="11" max="11" width="3.58203125" style="3" customWidth="1"/>
    <col min="12" max="12" width="29.08203125" style="3" customWidth="1"/>
    <col min="13" max="13" width="16.25" style="4" customWidth="1"/>
    <col min="14" max="14" width="33.58203125" style="3" customWidth="1"/>
    <col min="15" max="15" width="16.25" style="6" customWidth="1"/>
    <col min="16" max="16384" width="10.83203125" style="1"/>
  </cols>
  <sheetData>
    <row r="2" spans="1:16" ht="15" customHeight="1" x14ac:dyDescent="0.35">
      <c r="A2" s="34"/>
      <c r="B2" s="124" t="s">
        <v>83</v>
      </c>
      <c r="C2" s="124"/>
      <c r="D2" s="124"/>
      <c r="E2" s="124"/>
      <c r="F2" s="124"/>
      <c r="G2" s="124"/>
      <c r="H2" s="124"/>
      <c r="I2" s="124"/>
      <c r="J2" s="124"/>
      <c r="K2" s="124"/>
      <c r="L2" s="124"/>
      <c r="M2" s="124"/>
      <c r="N2" s="124"/>
      <c r="O2" s="124"/>
    </row>
    <row r="3" spans="1:16" ht="15" customHeight="1" x14ac:dyDescent="0.35">
      <c r="A3" s="34"/>
      <c r="B3" s="124"/>
      <c r="C3" s="124"/>
      <c r="D3" s="124"/>
      <c r="E3" s="124"/>
      <c r="F3" s="124"/>
      <c r="G3" s="124"/>
      <c r="H3" s="124"/>
      <c r="I3" s="124"/>
      <c r="J3" s="124"/>
      <c r="K3" s="124"/>
      <c r="L3" s="124"/>
      <c r="M3" s="124"/>
      <c r="N3" s="124"/>
      <c r="O3" s="124"/>
    </row>
    <row r="4" spans="1:16" x14ac:dyDescent="0.35">
      <c r="N4" s="9"/>
    </row>
    <row r="5" spans="1:16" x14ac:dyDescent="0.35">
      <c r="D5" s="5"/>
    </row>
    <row r="6" spans="1:16" s="7" customFormat="1" ht="23.5" x14ac:dyDescent="0.55000000000000004">
      <c r="B6" s="129" t="s">
        <v>73</v>
      </c>
      <c r="C6" s="129"/>
      <c r="D6" s="129"/>
      <c r="E6" s="129"/>
      <c r="F6" s="129"/>
      <c r="G6" s="129"/>
      <c r="H6" s="129"/>
      <c r="I6" s="129"/>
      <c r="J6" s="129"/>
      <c r="K6" s="8"/>
      <c r="L6" s="126" t="s">
        <v>35</v>
      </c>
      <c r="M6" s="126"/>
      <c r="N6" s="126"/>
      <c r="O6" s="126"/>
    </row>
    <row r="7" spans="1:16" ht="12" customHeight="1" x14ac:dyDescent="0.35">
      <c r="B7" s="21"/>
      <c r="C7" s="18"/>
      <c r="D7" s="19"/>
      <c r="E7" s="20" t="s">
        <v>42</v>
      </c>
      <c r="F7" s="20"/>
      <c r="G7" s="20"/>
      <c r="H7" s="20"/>
      <c r="I7" s="20"/>
      <c r="J7" s="20" t="s">
        <v>42</v>
      </c>
      <c r="L7" s="9"/>
      <c r="O7" s="12" t="s">
        <v>81</v>
      </c>
    </row>
    <row r="8" spans="1:16" s="2" customFormat="1" ht="19.5" customHeight="1" thickBot="1" x14ac:dyDescent="0.4">
      <c r="B8" s="125" t="s">
        <v>34</v>
      </c>
      <c r="C8" s="125"/>
      <c r="D8" s="125"/>
      <c r="E8" s="125"/>
      <c r="F8" s="78"/>
      <c r="G8" s="125" t="s">
        <v>71</v>
      </c>
      <c r="H8" s="125"/>
      <c r="I8" s="125"/>
      <c r="J8" s="125"/>
      <c r="K8" s="4"/>
      <c r="L8" s="127" t="s">
        <v>52</v>
      </c>
      <c r="M8" s="127"/>
      <c r="N8" s="127" t="s">
        <v>53</v>
      </c>
      <c r="O8" s="127"/>
    </row>
    <row r="9" spans="1:16" s="2" customFormat="1" ht="19.5" customHeight="1" thickTop="1" thickBot="1" x14ac:dyDescent="0.4">
      <c r="B9" s="62" t="s">
        <v>16</v>
      </c>
      <c r="C9" s="23"/>
      <c r="D9" s="91">
        <v>49000</v>
      </c>
      <c r="E9" s="61" t="s">
        <v>36</v>
      </c>
      <c r="F9" s="61"/>
      <c r="G9" s="22" t="s">
        <v>37</v>
      </c>
      <c r="H9" s="23"/>
      <c r="I9" s="75">
        <v>5.5</v>
      </c>
      <c r="J9" s="28" t="s">
        <v>38</v>
      </c>
      <c r="K9" s="4"/>
      <c r="L9" s="32"/>
      <c r="M9" s="35"/>
      <c r="N9" s="32"/>
      <c r="O9" s="32"/>
    </row>
    <row r="10" spans="1:16" s="2" customFormat="1" ht="19.5" customHeight="1" thickTop="1" thickBot="1" x14ac:dyDescent="0.4">
      <c r="B10" s="62" t="s">
        <v>60</v>
      </c>
      <c r="C10" s="23"/>
      <c r="D10" s="91">
        <v>20300000</v>
      </c>
      <c r="E10" s="61" t="s">
        <v>70</v>
      </c>
      <c r="F10" s="61"/>
      <c r="G10" s="22"/>
      <c r="H10" s="84" t="s">
        <v>22</v>
      </c>
      <c r="I10" s="29" t="s">
        <v>27</v>
      </c>
      <c r="J10" s="24"/>
      <c r="K10" s="25"/>
      <c r="L10" s="128" t="s">
        <v>45</v>
      </c>
      <c r="M10" s="128"/>
      <c r="N10" s="128"/>
      <c r="O10" s="128"/>
    </row>
    <row r="11" spans="1:16" s="2" customFormat="1" ht="19.5" customHeight="1" thickTop="1" thickBot="1" x14ac:dyDescent="0.4">
      <c r="B11" s="62" t="s">
        <v>61</v>
      </c>
      <c r="C11" s="23" t="s">
        <v>51</v>
      </c>
      <c r="D11" s="98">
        <f>D12+D13</f>
        <v>17400000</v>
      </c>
      <c r="E11" s="61" t="s">
        <v>70</v>
      </c>
      <c r="F11" s="61"/>
      <c r="G11" s="37" t="s">
        <v>23</v>
      </c>
      <c r="H11" s="53">
        <f>I11*120</f>
        <v>82.959999999999965</v>
      </c>
      <c r="I11" s="56">
        <v>0.69133333333333302</v>
      </c>
      <c r="J11" s="39" t="s">
        <v>21</v>
      </c>
      <c r="K11" s="25"/>
      <c r="L11" s="103" t="s">
        <v>40</v>
      </c>
      <c r="M11" s="104">
        <v>420000</v>
      </c>
      <c r="N11" s="105" t="s">
        <v>0</v>
      </c>
      <c r="O11" s="14">
        <v>0</v>
      </c>
    </row>
    <row r="12" spans="1:16" s="2" customFormat="1" ht="19.5" customHeight="1" thickTop="1" thickBot="1" x14ac:dyDescent="0.4">
      <c r="B12" s="26"/>
      <c r="C12" s="80" t="s">
        <v>57</v>
      </c>
      <c r="D12" s="70">
        <v>11000000</v>
      </c>
      <c r="E12" s="61" t="s">
        <v>70</v>
      </c>
      <c r="F12" s="61"/>
      <c r="G12" s="22" t="s">
        <v>24</v>
      </c>
      <c r="H12" s="55">
        <f>I12*120</f>
        <v>110.4</v>
      </c>
      <c r="I12" s="88">
        <v>0.92</v>
      </c>
      <c r="J12" s="77" t="s">
        <v>21</v>
      </c>
      <c r="K12" s="25"/>
      <c r="L12" s="103" t="s">
        <v>15</v>
      </c>
      <c r="M12" s="104">
        <v>300000</v>
      </c>
      <c r="N12" s="105" t="s">
        <v>82</v>
      </c>
      <c r="O12" s="104">
        <v>2000</v>
      </c>
    </row>
    <row r="13" spans="1:16" s="2" customFormat="1" ht="19.5" customHeight="1" thickTop="1" thickBot="1" x14ac:dyDescent="0.4">
      <c r="B13" s="26"/>
      <c r="C13" s="80" t="s">
        <v>17</v>
      </c>
      <c r="D13" s="97">
        <v>6400000</v>
      </c>
      <c r="E13" s="61" t="s">
        <v>70</v>
      </c>
      <c r="F13" s="61"/>
      <c r="G13" s="22" t="s">
        <v>25</v>
      </c>
      <c r="H13" s="55">
        <f>I13*120</f>
        <v>9.5633999999999979</v>
      </c>
      <c r="I13" s="119">
        <f>68.31*D10/D11/1000</f>
        <v>7.9694999999999988E-2</v>
      </c>
      <c r="J13" s="24" t="s">
        <v>21</v>
      </c>
      <c r="K13" s="25"/>
      <c r="L13" s="103" t="s">
        <v>1</v>
      </c>
      <c r="M13" s="104">
        <v>130000</v>
      </c>
      <c r="N13" s="105" t="s">
        <v>20</v>
      </c>
      <c r="O13" s="106">
        <f>(I12*D13)+(D12*I17)</f>
        <v>6735000</v>
      </c>
      <c r="P13" s="14"/>
    </row>
    <row r="14" spans="1:16" s="2" customFormat="1" ht="19.5" customHeight="1" thickTop="1" x14ac:dyDescent="0.35">
      <c r="B14" s="67" t="s">
        <v>72</v>
      </c>
      <c r="C14" s="27"/>
      <c r="D14" s="96">
        <f>D13/D9</f>
        <v>130.61224489795919</v>
      </c>
      <c r="E14" s="61" t="s">
        <v>69</v>
      </c>
      <c r="F14" s="61"/>
      <c r="G14" s="22" t="s">
        <v>28</v>
      </c>
      <c r="H14" s="54">
        <f>I14*120</f>
        <v>34.799999999999997</v>
      </c>
      <c r="I14" s="119">
        <v>0.28999999999999998</v>
      </c>
      <c r="J14" s="24" t="s">
        <v>21</v>
      </c>
      <c r="K14" s="25"/>
      <c r="L14" s="103" t="s">
        <v>2</v>
      </c>
      <c r="M14" s="107">
        <v>1115000</v>
      </c>
      <c r="N14" s="105" t="s">
        <v>29</v>
      </c>
      <c r="O14" s="107">
        <v>2100000</v>
      </c>
      <c r="P14" s="14"/>
    </row>
    <row r="15" spans="1:16" s="2" customFormat="1" ht="19.5" customHeight="1" x14ac:dyDescent="0.35">
      <c r="B15" s="37" t="s">
        <v>59</v>
      </c>
      <c r="C15" s="38"/>
      <c r="D15" s="71">
        <v>2.5</v>
      </c>
      <c r="E15" s="38" t="s">
        <v>38</v>
      </c>
      <c r="F15" s="38"/>
      <c r="G15" s="31" t="s">
        <v>37</v>
      </c>
      <c r="H15" s="43">
        <f>(H11+H12+H13+H14)*(I9/100)</f>
        <v>13.074786999999999</v>
      </c>
      <c r="I15" s="120">
        <v>0.10329000000000001</v>
      </c>
      <c r="J15" s="24" t="s">
        <v>21</v>
      </c>
      <c r="K15" s="25"/>
      <c r="L15" s="103" t="s">
        <v>3</v>
      </c>
      <c r="M15" s="108">
        <v>4597000</v>
      </c>
      <c r="N15" s="105" t="s">
        <v>30</v>
      </c>
      <c r="O15" s="104">
        <v>474000</v>
      </c>
    </row>
    <row r="16" spans="1:16" s="2" customFormat="1" ht="19.5" customHeight="1" x14ac:dyDescent="0.35">
      <c r="B16" s="62" t="s">
        <v>62</v>
      </c>
      <c r="C16" s="23"/>
      <c r="D16" s="69">
        <f>D10*(D15/100)</f>
        <v>507500</v>
      </c>
      <c r="E16" s="61" t="s">
        <v>70</v>
      </c>
      <c r="F16" s="61"/>
      <c r="G16" s="30" t="s">
        <v>26</v>
      </c>
      <c r="H16" s="44">
        <f>SUM(H11:H15)</f>
        <v>250.79818699999996</v>
      </c>
      <c r="I16" s="45">
        <f>H16/120</f>
        <v>2.0899848916666661</v>
      </c>
      <c r="J16" s="29" t="s">
        <v>21</v>
      </c>
      <c r="K16" s="25"/>
      <c r="L16" s="103" t="s">
        <v>5</v>
      </c>
      <c r="M16" s="109">
        <f>O17-(SUM(M11:M15))</f>
        <v>2963000</v>
      </c>
      <c r="N16" s="105" t="s">
        <v>4</v>
      </c>
      <c r="O16" s="104">
        <v>214000</v>
      </c>
    </row>
    <row r="17" spans="2:15" s="2" customFormat="1" ht="19.5" customHeight="1" x14ac:dyDescent="0.35">
      <c r="D17" s="74"/>
      <c r="G17" s="100" t="s">
        <v>80</v>
      </c>
      <c r="I17" s="100">
        <v>7.6999999999999999E-2</v>
      </c>
      <c r="K17" s="25"/>
      <c r="L17" s="58" t="s">
        <v>6</v>
      </c>
      <c r="M17" s="93">
        <f>SUM(M11:M16)</f>
        <v>9525000</v>
      </c>
      <c r="N17" s="58" t="s">
        <v>6</v>
      </c>
      <c r="O17" s="93">
        <f>SUM(O11:O16)</f>
        <v>9525000</v>
      </c>
    </row>
    <row r="18" spans="2:15" s="2" customFormat="1" ht="19.5" customHeight="1" x14ac:dyDescent="0.35">
      <c r="B18" s="62"/>
      <c r="C18" s="23"/>
      <c r="D18" s="63"/>
      <c r="E18" s="39"/>
      <c r="F18" s="79"/>
      <c r="G18" s="100"/>
      <c r="J18" s="118"/>
      <c r="K18" s="25"/>
      <c r="L18" s="15"/>
      <c r="M18" s="36"/>
      <c r="N18" s="15"/>
      <c r="O18" s="16"/>
    </row>
    <row r="19" spans="2:15" s="2" customFormat="1" ht="19.5" customHeight="1" x14ac:dyDescent="0.35">
      <c r="B19" s="125" t="s">
        <v>48</v>
      </c>
      <c r="C19" s="125"/>
      <c r="D19" s="125"/>
      <c r="E19" s="125"/>
      <c r="F19" s="78"/>
      <c r="G19" s="125" t="s">
        <v>74</v>
      </c>
      <c r="H19" s="125"/>
      <c r="I19" s="125"/>
      <c r="J19" s="125"/>
      <c r="K19" s="25"/>
      <c r="L19" s="128" t="s">
        <v>46</v>
      </c>
      <c r="M19" s="128"/>
      <c r="N19" s="128"/>
      <c r="O19" s="128"/>
    </row>
    <row r="20" spans="2:15" s="2" customFormat="1" ht="18.75" customHeight="1" thickBot="1" x14ac:dyDescent="0.4">
      <c r="B20" s="132" t="s">
        <v>18</v>
      </c>
      <c r="C20" s="132"/>
      <c r="D20" s="72">
        <v>860</v>
      </c>
      <c r="E20" s="61" t="s">
        <v>19</v>
      </c>
      <c r="F20" s="61"/>
      <c r="G20" s="62" t="s">
        <v>63</v>
      </c>
      <c r="H20" s="23"/>
      <c r="I20" s="57">
        <v>30000000</v>
      </c>
      <c r="J20" s="39" t="s">
        <v>21</v>
      </c>
      <c r="K20" s="4"/>
      <c r="L20" s="110" t="s">
        <v>7</v>
      </c>
      <c r="M20" s="66" t="s">
        <v>68</v>
      </c>
      <c r="N20" s="111" t="s">
        <v>8</v>
      </c>
      <c r="O20" s="33">
        <v>0</v>
      </c>
    </row>
    <row r="21" spans="2:15" s="2" customFormat="1" ht="19.5" customHeight="1" thickTop="1" thickBot="1" x14ac:dyDescent="0.4">
      <c r="B21" s="132" t="s">
        <v>44</v>
      </c>
      <c r="C21" s="132"/>
      <c r="D21" s="87">
        <v>400000</v>
      </c>
      <c r="E21" s="61" t="s">
        <v>43</v>
      </c>
      <c r="F21" s="61"/>
      <c r="G21" s="62" t="s">
        <v>64</v>
      </c>
      <c r="H21" s="23"/>
      <c r="I21" s="99">
        <f>I20-M22+O24</f>
        <v>29393000</v>
      </c>
      <c r="J21" s="39" t="s">
        <v>21</v>
      </c>
      <c r="K21" s="4"/>
      <c r="L21" s="110" t="s">
        <v>9</v>
      </c>
      <c r="M21" s="112">
        <f>O16</f>
        <v>214000</v>
      </c>
      <c r="N21" s="113" t="s">
        <v>3</v>
      </c>
      <c r="O21" s="108">
        <f>M15</f>
        <v>4597000</v>
      </c>
    </row>
    <row r="22" spans="2:15" s="2" customFormat="1" ht="19.5" customHeight="1" thickTop="1" thickBot="1" x14ac:dyDescent="0.4">
      <c r="B22" s="132" t="s">
        <v>33</v>
      </c>
      <c r="C22" s="132"/>
      <c r="D22" s="73">
        <f>D20*D21</f>
        <v>344000000</v>
      </c>
      <c r="E22" s="61" t="s">
        <v>21</v>
      </c>
      <c r="F22" s="61"/>
      <c r="G22" s="77"/>
      <c r="H22" s="77"/>
      <c r="I22" s="77"/>
      <c r="J22" s="77"/>
      <c r="K22" s="4"/>
      <c r="L22" s="110" t="s">
        <v>50</v>
      </c>
      <c r="M22" s="66">
        <v>2211000</v>
      </c>
      <c r="N22" s="113" t="s">
        <v>10</v>
      </c>
      <c r="O22" s="114">
        <f>M16</f>
        <v>2963000</v>
      </c>
    </row>
    <row r="23" spans="2:15" s="2" customFormat="1" ht="19.5" customHeight="1" thickBot="1" x14ac:dyDescent="0.4">
      <c r="B23" s="132" t="s">
        <v>47</v>
      </c>
      <c r="C23" s="132"/>
      <c r="D23" s="85">
        <f>D11/(D10-D16)*100</f>
        <v>87.912087912087912</v>
      </c>
      <c r="E23" s="61" t="s">
        <v>38</v>
      </c>
      <c r="F23" s="61"/>
      <c r="G23" s="82" t="s">
        <v>75</v>
      </c>
      <c r="H23" s="24"/>
      <c r="I23" s="83">
        <f>D22/M15</f>
        <v>74.83141179029802</v>
      </c>
      <c r="J23" s="81" t="s">
        <v>76</v>
      </c>
      <c r="K23" s="4"/>
      <c r="L23" s="110" t="s">
        <v>14</v>
      </c>
      <c r="M23" s="66">
        <v>195000</v>
      </c>
      <c r="N23" s="113" t="s">
        <v>11</v>
      </c>
      <c r="O23" s="115">
        <f>I26*M24/100</f>
        <v>1636000</v>
      </c>
    </row>
    <row r="24" spans="2:15" s="2" customFormat="1" ht="19.5" customHeight="1" thickTop="1" thickBot="1" x14ac:dyDescent="0.4">
      <c r="B24" s="132" t="s">
        <v>41</v>
      </c>
      <c r="C24" s="131"/>
      <c r="D24" s="86">
        <v>2</v>
      </c>
      <c r="E24" s="61" t="s">
        <v>38</v>
      </c>
      <c r="F24" s="61"/>
      <c r="G24" s="92" t="s">
        <v>77</v>
      </c>
      <c r="H24" s="24"/>
      <c r="I24" s="24"/>
      <c r="J24" s="24"/>
      <c r="K24" s="4"/>
      <c r="L24" s="110" t="s">
        <v>12</v>
      </c>
      <c r="M24" s="116">
        <f>D27</f>
        <v>8180000</v>
      </c>
      <c r="N24" s="113" t="s">
        <v>13</v>
      </c>
      <c r="O24" s="117">
        <f>M25-SUM(O20:O23)</f>
        <v>1604000</v>
      </c>
    </row>
    <row r="25" spans="2:15" s="2" customFormat="1" ht="19.5" customHeight="1" thickTop="1" thickBot="1" x14ac:dyDescent="0.4">
      <c r="B25" s="132" t="s">
        <v>58</v>
      </c>
      <c r="C25" s="132"/>
      <c r="D25" s="89">
        <f>D22*(D24/100)</f>
        <v>6880000</v>
      </c>
      <c r="E25" s="61" t="s">
        <v>21</v>
      </c>
      <c r="F25" s="61"/>
      <c r="G25" s="39"/>
      <c r="H25" s="39"/>
      <c r="I25" s="39"/>
      <c r="J25" s="24"/>
      <c r="K25" s="4"/>
      <c r="L25" s="59" t="s">
        <v>6</v>
      </c>
      <c r="M25" s="94">
        <f>SUM(M20:M24)</f>
        <v>10800000</v>
      </c>
      <c r="N25" s="60" t="s">
        <v>6</v>
      </c>
      <c r="O25" s="94">
        <f>SUM(O20:O24)</f>
        <v>10800000</v>
      </c>
    </row>
    <row r="26" spans="2:15" s="2" customFormat="1" ht="19.5" customHeight="1" thickTop="1" thickBot="1" x14ac:dyDescent="0.35">
      <c r="B26" s="132" t="s">
        <v>31</v>
      </c>
      <c r="C26" s="131"/>
      <c r="D26" s="91">
        <v>1300000</v>
      </c>
      <c r="E26" s="61" t="s">
        <v>32</v>
      </c>
      <c r="F26" s="61"/>
      <c r="G26" s="130" t="s">
        <v>79</v>
      </c>
      <c r="H26" s="131"/>
      <c r="I26" s="86">
        <v>20</v>
      </c>
      <c r="J26" s="61" t="s">
        <v>38</v>
      </c>
      <c r="K26" s="4"/>
      <c r="L26" s="10"/>
      <c r="M26" s="95"/>
      <c r="N26" s="10"/>
      <c r="O26" s="95"/>
    </row>
    <row r="27" spans="2:15" s="2" customFormat="1" ht="19.5" customHeight="1" thickTop="1" x14ac:dyDescent="0.35">
      <c r="B27" s="62" t="s">
        <v>49</v>
      </c>
      <c r="C27" s="23"/>
      <c r="D27" s="90">
        <f>(D25+D26)</f>
        <v>8180000</v>
      </c>
      <c r="E27" s="61" t="s">
        <v>32</v>
      </c>
      <c r="F27" s="61"/>
      <c r="G27" s="61"/>
      <c r="H27" s="61"/>
      <c r="I27" s="61"/>
      <c r="K27" s="4"/>
      <c r="L27" s="101" t="s">
        <v>55</v>
      </c>
      <c r="M27" s="102">
        <f>M25+M17</f>
        <v>20325000</v>
      </c>
      <c r="N27" s="101" t="s">
        <v>56</v>
      </c>
      <c r="O27" s="102">
        <f>O25+O17</f>
        <v>20325000</v>
      </c>
    </row>
    <row r="28" spans="2:15" s="2" customFormat="1" ht="19.5" customHeight="1" x14ac:dyDescent="0.35">
      <c r="B28" s="11"/>
      <c r="C28" s="17"/>
      <c r="D28" s="6"/>
      <c r="E28" s="6"/>
      <c r="F28" s="6"/>
      <c r="G28" s="61"/>
      <c r="H28" s="61"/>
      <c r="I28" s="61"/>
      <c r="J28" s="39"/>
      <c r="K28" s="4"/>
      <c r="L28" s="35"/>
      <c r="M28" s="64"/>
      <c r="N28" s="35"/>
      <c r="O28" s="65"/>
    </row>
    <row r="29" spans="2:15" ht="19.5" customHeight="1" x14ac:dyDescent="0.35">
      <c r="G29" s="61"/>
      <c r="H29" s="61"/>
      <c r="I29" s="61"/>
      <c r="J29" s="61"/>
      <c r="M29" s="76"/>
    </row>
    <row r="30" spans="2:15" ht="10.5" customHeight="1" x14ac:dyDescent="0.35">
      <c r="G30" s="61"/>
      <c r="H30" s="61"/>
      <c r="I30" s="61"/>
      <c r="J30" s="61"/>
    </row>
    <row r="31" spans="2:15" ht="18.75" customHeight="1" x14ac:dyDescent="0.35">
      <c r="G31" s="61"/>
      <c r="H31" s="61"/>
      <c r="I31" s="61"/>
      <c r="J31" s="61"/>
    </row>
    <row r="32" spans="2:15" ht="19.5" customHeight="1" x14ac:dyDescent="0.35">
      <c r="J32" s="61"/>
    </row>
    <row r="33" spans="10:12" ht="19.5" customHeight="1" x14ac:dyDescent="0.35">
      <c r="J33" s="61"/>
    </row>
    <row r="34" spans="10:12" ht="19.5" customHeight="1" x14ac:dyDescent="0.35">
      <c r="J34" s="61"/>
    </row>
    <row r="35" spans="10:12" ht="19.5" customHeight="1" x14ac:dyDescent="0.35">
      <c r="L35" s="68"/>
    </row>
    <row r="36" spans="10:12" ht="19.5" customHeight="1" x14ac:dyDescent="0.35"/>
    <row r="37" spans="10:12" ht="19.5" customHeight="1" x14ac:dyDescent="0.35"/>
    <row r="38" spans="10:12" ht="19.5" customHeight="1" x14ac:dyDescent="0.35"/>
    <row r="39" spans="10:12" ht="19.5" customHeight="1" x14ac:dyDescent="0.35"/>
  </sheetData>
  <mergeCells count="19">
    <mergeCell ref="G26:H26"/>
    <mergeCell ref="B25:C25"/>
    <mergeCell ref="B26:C26"/>
    <mergeCell ref="B20:C20"/>
    <mergeCell ref="B21:C21"/>
    <mergeCell ref="B22:C22"/>
    <mergeCell ref="B23:C23"/>
    <mergeCell ref="B24:C24"/>
    <mergeCell ref="B2:O3"/>
    <mergeCell ref="B8:E8"/>
    <mergeCell ref="B19:E19"/>
    <mergeCell ref="L6:O6"/>
    <mergeCell ref="L8:M8"/>
    <mergeCell ref="N8:O8"/>
    <mergeCell ref="L10:O10"/>
    <mergeCell ref="L19:O19"/>
    <mergeCell ref="G8:J8"/>
    <mergeCell ref="B6:J6"/>
    <mergeCell ref="G19:J19"/>
  </mergeCells>
  <phoneticPr fontId="36" type="noConversion"/>
  <pageMargins left="0.75" right="0.75" top="1" bottom="1" header="0.5" footer="0.5"/>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iconSet" priority="1" id="{FE83391E-AFD9-4794-895D-E0C8EBE94A00}">
            <x14:iconSet iconSet="3Arrows" custom="1">
              <x14:cfvo type="percent">
                <xm:f>0</xm:f>
              </x14:cfvo>
              <x14:cfvo type="formula">
                <xm:f>$I$20</xm:f>
              </x14:cfvo>
              <x14:cfvo type="num" gte="0">
                <xm:f>$I$20</xm:f>
              </x14:cfvo>
              <x14:cfIcon iconSet="4Arrows" iconId="1"/>
              <x14:cfIcon iconSet="3ArrowsGray" iconId="1"/>
              <x14:cfIcon iconSet="4Arrows" iconId="2"/>
            </x14:iconSet>
          </x14:cfRule>
          <xm:sqref>I21</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Présentation</vt:lpstr>
      <vt:lpstr>Données et calculette </vt:lpstr>
    </vt:vector>
  </TitlesOfParts>
  <Company>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 m</dc:creator>
  <cp:lastModifiedBy>FNTP</cp:lastModifiedBy>
  <dcterms:created xsi:type="dcterms:W3CDTF">2022-03-18T07:12:31Z</dcterms:created>
  <dcterms:modified xsi:type="dcterms:W3CDTF">2022-11-10T16:03:07Z</dcterms:modified>
</cp:coreProperties>
</file>